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195" windowHeight="793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1" l="1"/>
  <c r="B5" i="1" s="1"/>
  <c r="B6" i="1" s="1"/>
  <c r="B7" i="1" s="1"/>
  <c r="B8" i="1" s="1"/>
  <c r="B9" i="1" s="1"/>
  <c r="B10" i="1" s="1"/>
  <c r="B11" i="1" s="1"/>
  <c r="I4" i="1" l="1"/>
  <c r="H3" i="1"/>
  <c r="H4" i="1"/>
  <c r="C7" i="1"/>
  <c r="I7" i="1" s="1"/>
  <c r="C8" i="1"/>
  <c r="I8" i="1" s="1"/>
  <c r="C9" i="1"/>
  <c r="I9" i="1" s="1"/>
  <c r="C10" i="1"/>
  <c r="I10" i="1" s="1"/>
  <c r="C11" i="1"/>
  <c r="I11" i="1" s="1"/>
  <c r="C6" i="1"/>
  <c r="I6" i="1" s="1"/>
  <c r="C5" i="1"/>
  <c r="I5" i="1" s="1"/>
  <c r="C4" i="1"/>
  <c r="C3" i="1"/>
  <c r="I3" i="1" s="1"/>
  <c r="C2" i="1"/>
  <c r="I2" i="1" s="1"/>
  <c r="H5" i="1"/>
  <c r="B3" i="1"/>
  <c r="B2" i="1"/>
  <c r="H2" i="1" s="1"/>
  <c r="I13" i="1" l="1"/>
  <c r="H6" i="1"/>
  <c r="H7" i="1" l="1"/>
  <c r="H8" i="1" l="1"/>
  <c r="H9" i="1" l="1"/>
  <c r="H11" i="1" l="1"/>
  <c r="H10" i="1"/>
  <c r="H13" i="1" l="1"/>
  <c r="H14" i="1" s="1"/>
</calcChain>
</file>

<file path=xl/sharedStrings.xml><?xml version="1.0" encoding="utf-8"?>
<sst xmlns="http://schemas.openxmlformats.org/spreadsheetml/2006/main" count="35" uniqueCount="35">
  <si>
    <t xml:space="preserve">PGY6 </t>
  </si>
  <si>
    <t>PPY 1</t>
  </si>
  <si>
    <t>PPY 2</t>
  </si>
  <si>
    <t>AY 1</t>
  </si>
  <si>
    <t>AY 2</t>
  </si>
  <si>
    <t>PPY 3</t>
  </si>
  <si>
    <t>PPY 4</t>
  </si>
  <si>
    <t>Academic Track</t>
  </si>
  <si>
    <t>PP Track</t>
  </si>
  <si>
    <t>FY1</t>
  </si>
  <si>
    <t>FY2</t>
  </si>
  <si>
    <t>FY3</t>
  </si>
  <si>
    <t>FY4</t>
  </si>
  <si>
    <t>FY5</t>
  </si>
  <si>
    <t>FY6</t>
  </si>
  <si>
    <t>FY7</t>
  </si>
  <si>
    <t>FY8</t>
  </si>
  <si>
    <t>FY9</t>
  </si>
  <si>
    <t>FY10</t>
  </si>
  <si>
    <t>Tax rate</t>
  </si>
  <si>
    <t>Take Home Academic</t>
  </si>
  <si>
    <t>Take Home PP</t>
  </si>
  <si>
    <t>NPV</t>
  </si>
  <si>
    <t>Marginal %</t>
  </si>
  <si>
    <t>Interest Rate</t>
  </si>
  <si>
    <t>COLA</t>
  </si>
  <si>
    <t>Moving Costs</t>
  </si>
  <si>
    <t>Calander Year</t>
  </si>
  <si>
    <t>Cash Buy-in</t>
  </si>
  <si>
    <t>Assumptions</t>
  </si>
  <si>
    <t>No COLA in PP</t>
  </si>
  <si>
    <t>Partnership in Year 2</t>
  </si>
  <si>
    <t>Any TC after FY4</t>
  </si>
  <si>
    <t>Inputs</t>
  </si>
  <si>
    <t>Seth M. Hardy, MD MBA FACR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</si>
</sst>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_);[Red]\(&quot;$&quot;#,##0.00\)"/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2" borderId="1" applyNumberFormat="0" applyFont="0" applyAlignment="0" applyProtection="0"/>
  </cellStyleXfs>
  <cellXfs count="10">
    <xf numFmtId="0" fontId="0" fillId="0" borderId="0" xfId="0"/>
    <xf numFmtId="164" fontId="0" fillId="0" borderId="0" xfId="1" applyNumberFormat="1" applyFont="1"/>
    <xf numFmtId="9" fontId="0" fillId="0" borderId="0" xfId="2" applyFont="1"/>
    <xf numFmtId="8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/>
    <xf numFmtId="0" fontId="0" fillId="2" borderId="1" xfId="3" applyFont="1"/>
    <xf numFmtId="164" fontId="0" fillId="2" borderId="1" xfId="3" applyNumberFormat="1" applyFont="1"/>
    <xf numFmtId="9" fontId="0" fillId="2" borderId="1" xfId="3" applyNumberFormat="1" applyFont="1"/>
    <xf numFmtId="44" fontId="0" fillId="2" borderId="1" xfId="3" applyNumberFormat="1" applyFont="1"/>
  </cellXfs>
  <cellStyles count="4">
    <cellStyle name="Currency" xfId="1" builtinId="4"/>
    <cellStyle name="Normal" xfId="0" builtinId="0"/>
    <cellStyle name="Note" xfId="3" builtin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I28" sqref="I28"/>
    </sheetView>
  </sheetViews>
  <sheetFormatPr defaultRowHeight="15" x14ac:dyDescent="0.25"/>
  <cols>
    <col min="1" max="1" width="17" customWidth="1"/>
    <col min="2" max="3" width="14.5703125" customWidth="1"/>
    <col min="5" max="5" width="12.28515625" customWidth="1"/>
    <col min="6" max="6" width="12.5703125" bestFit="1" customWidth="1"/>
    <col min="7" max="7" width="12.5703125" customWidth="1"/>
    <col min="8" max="9" width="21.42578125" customWidth="1"/>
  </cols>
  <sheetData>
    <row r="1" spans="1:9" x14ac:dyDescent="0.25">
      <c r="A1" t="s">
        <v>27</v>
      </c>
      <c r="B1" t="s">
        <v>7</v>
      </c>
      <c r="C1" t="s">
        <v>8</v>
      </c>
      <c r="E1" s="6" t="s">
        <v>33</v>
      </c>
      <c r="F1" s="6"/>
      <c r="G1" s="1"/>
      <c r="H1" t="s">
        <v>20</v>
      </c>
      <c r="I1" t="s">
        <v>21</v>
      </c>
    </row>
    <row r="2" spans="1:9" x14ac:dyDescent="0.25">
      <c r="A2" s="4" t="s">
        <v>9</v>
      </c>
      <c r="B2" s="1">
        <f>F2/2+F3/2</f>
        <v>200000</v>
      </c>
      <c r="C2" s="1">
        <f>F2/2+F5/2</f>
        <v>212500</v>
      </c>
      <c r="E2" s="6" t="s">
        <v>0</v>
      </c>
      <c r="F2" s="7">
        <v>75000</v>
      </c>
      <c r="G2" s="1"/>
      <c r="H2" s="1">
        <f>B2*(1-$F$9)</f>
        <v>110000.00000000001</v>
      </c>
      <c r="I2" s="1">
        <f>C2*(1-$F$9)-F12</f>
        <v>41875.000000000015</v>
      </c>
    </row>
    <row r="3" spans="1:9" x14ac:dyDescent="0.25">
      <c r="A3" s="4" t="s">
        <v>10</v>
      </c>
      <c r="B3" s="1">
        <f>F3/2+F4/2</f>
        <v>350000</v>
      </c>
      <c r="C3" s="1">
        <f>F5/2+F6/2</f>
        <v>362500</v>
      </c>
      <c r="E3" s="6" t="s">
        <v>3</v>
      </c>
      <c r="F3" s="7">
        <v>325000</v>
      </c>
      <c r="G3" s="1"/>
      <c r="H3" s="1">
        <f t="shared" ref="H3:H11" si="0">B3*(1-$F$9)</f>
        <v>192500.00000000003</v>
      </c>
      <c r="I3" s="1">
        <f>C3*(1-$F$9)</f>
        <v>199375.00000000003</v>
      </c>
    </row>
    <row r="4" spans="1:9" x14ac:dyDescent="0.25">
      <c r="A4" s="4" t="s">
        <v>11</v>
      </c>
      <c r="B4" s="1">
        <f>F4/2+(F4*(1+$F$11)/2)</f>
        <v>378750</v>
      </c>
      <c r="C4" s="1">
        <f>F6/2+F7/2</f>
        <v>375000</v>
      </c>
      <c r="E4" s="6" t="s">
        <v>4</v>
      </c>
      <c r="F4" s="7">
        <v>375000</v>
      </c>
      <c r="G4" s="1"/>
      <c r="H4" s="1">
        <f t="shared" si="0"/>
        <v>208312.50000000003</v>
      </c>
      <c r="I4" s="1">
        <f>C4*(1-$F$9)</f>
        <v>206250.00000000003</v>
      </c>
    </row>
    <row r="5" spans="1:9" x14ac:dyDescent="0.25">
      <c r="A5" s="4" t="s">
        <v>12</v>
      </c>
      <c r="B5" s="1">
        <f>B4*(1+$F$11)</f>
        <v>386325</v>
      </c>
      <c r="C5" s="1">
        <f>F7/2+F8/2</f>
        <v>512500</v>
      </c>
      <c r="E5" s="6" t="s">
        <v>1</v>
      </c>
      <c r="F5" s="7">
        <v>350000</v>
      </c>
      <c r="G5" s="1"/>
      <c r="H5" s="1">
        <f t="shared" si="0"/>
        <v>212478.75000000003</v>
      </c>
      <c r="I5" s="1">
        <f>C5*(1-$F$9)</f>
        <v>281875</v>
      </c>
    </row>
    <row r="6" spans="1:9" x14ac:dyDescent="0.25">
      <c r="A6" s="4" t="s">
        <v>13</v>
      </c>
      <c r="B6" s="1">
        <f t="shared" ref="B6:B11" si="1">B5*(1+$F$11)</f>
        <v>394051.5</v>
      </c>
      <c r="C6" s="1">
        <f>$F$8</f>
        <v>650000</v>
      </c>
      <c r="E6" s="6" t="s">
        <v>2</v>
      </c>
      <c r="F6" s="7">
        <v>375000</v>
      </c>
      <c r="G6" s="1"/>
      <c r="H6" s="1">
        <f t="shared" si="0"/>
        <v>216728.32500000001</v>
      </c>
      <c r="I6" s="1">
        <f>C6*(1-$F$9)-F13</f>
        <v>107500</v>
      </c>
    </row>
    <row r="7" spans="1:9" x14ac:dyDescent="0.25">
      <c r="A7" s="4" t="s">
        <v>14</v>
      </c>
      <c r="B7" s="1">
        <f t="shared" si="1"/>
        <v>401932.53</v>
      </c>
      <c r="C7" s="1">
        <f t="shared" ref="C7:C11" si="2">$F$8</f>
        <v>650000</v>
      </c>
      <c r="E7" s="6" t="s">
        <v>5</v>
      </c>
      <c r="F7" s="7">
        <v>375000</v>
      </c>
      <c r="G7" s="1"/>
      <c r="H7" s="1">
        <f t="shared" si="0"/>
        <v>221062.89150000003</v>
      </c>
      <c r="I7" s="1">
        <f>C7*(1-$F$9)</f>
        <v>357500</v>
      </c>
    </row>
    <row r="8" spans="1:9" x14ac:dyDescent="0.25">
      <c r="A8" s="4" t="s">
        <v>15</v>
      </c>
      <c r="B8" s="1">
        <f t="shared" si="1"/>
        <v>409971.18060000002</v>
      </c>
      <c r="C8" s="1">
        <f t="shared" si="2"/>
        <v>650000</v>
      </c>
      <c r="E8" s="6" t="s">
        <v>6</v>
      </c>
      <c r="F8" s="7">
        <v>650000</v>
      </c>
      <c r="G8" s="2"/>
      <c r="H8" s="1">
        <f t="shared" si="0"/>
        <v>225484.14933000004</v>
      </c>
      <c r="I8" s="1">
        <f>C8*(1-$F$9)</f>
        <v>357500</v>
      </c>
    </row>
    <row r="9" spans="1:9" x14ac:dyDescent="0.25">
      <c r="A9" s="4" t="s">
        <v>16</v>
      </c>
      <c r="B9" s="1">
        <f t="shared" si="1"/>
        <v>418170.60421200003</v>
      </c>
      <c r="C9" s="1">
        <f t="shared" si="2"/>
        <v>650000</v>
      </c>
      <c r="E9" s="6" t="s">
        <v>19</v>
      </c>
      <c r="F9" s="8">
        <v>0.45</v>
      </c>
      <c r="G9" s="2"/>
      <c r="H9" s="1">
        <f t="shared" si="0"/>
        <v>229993.83231660005</v>
      </c>
      <c r="I9" s="1">
        <f>C9*(1-$F$9)</f>
        <v>357500</v>
      </c>
    </row>
    <row r="10" spans="1:9" x14ac:dyDescent="0.25">
      <c r="A10" s="4" t="s">
        <v>17</v>
      </c>
      <c r="B10" s="1">
        <f t="shared" si="1"/>
        <v>426534.01629624004</v>
      </c>
      <c r="C10" s="1">
        <f t="shared" si="2"/>
        <v>650000</v>
      </c>
      <c r="E10" s="6" t="s">
        <v>24</v>
      </c>
      <c r="F10" s="8">
        <v>0.08</v>
      </c>
      <c r="H10" s="1">
        <f t="shared" si="0"/>
        <v>234593.70896293203</v>
      </c>
      <c r="I10" s="1">
        <f>C10*(1-$F$9)</f>
        <v>357500</v>
      </c>
    </row>
    <row r="11" spans="1:9" x14ac:dyDescent="0.25">
      <c r="A11" s="4" t="s">
        <v>18</v>
      </c>
      <c r="B11" s="1">
        <f t="shared" si="1"/>
        <v>435064.69662216486</v>
      </c>
      <c r="C11" s="1">
        <f t="shared" si="2"/>
        <v>650000</v>
      </c>
      <c r="E11" s="6" t="s">
        <v>25</v>
      </c>
      <c r="F11" s="8">
        <v>0.02</v>
      </c>
      <c r="H11" s="1">
        <f t="shared" si="0"/>
        <v>239285.58314219071</v>
      </c>
      <c r="I11" s="1">
        <f>C11*(1-$F$9)</f>
        <v>357500</v>
      </c>
    </row>
    <row r="12" spans="1:9" x14ac:dyDescent="0.25">
      <c r="E12" s="6" t="s">
        <v>26</v>
      </c>
      <c r="F12" s="9">
        <v>75000</v>
      </c>
    </row>
    <row r="13" spans="1:9" x14ac:dyDescent="0.25">
      <c r="E13" s="6" t="s">
        <v>28</v>
      </c>
      <c r="F13" s="9">
        <v>250000</v>
      </c>
      <c r="G13" t="s">
        <v>22</v>
      </c>
      <c r="H13" s="3">
        <f>NPV($F$10,H2:H11)</f>
        <v>1359258.8851270447</v>
      </c>
      <c r="I13" s="3">
        <f>NPV($F$10,I2:I11)</f>
        <v>1625242.4704605052</v>
      </c>
    </row>
    <row r="14" spans="1:9" x14ac:dyDescent="0.25">
      <c r="A14" s="5" t="s">
        <v>29</v>
      </c>
      <c r="G14" t="s">
        <v>23</v>
      </c>
      <c r="H14" s="2">
        <f>(I13-H13)/I13</f>
        <v>0.16365778655667004</v>
      </c>
    </row>
    <row r="15" spans="1:9" x14ac:dyDescent="0.25">
      <c r="A15" s="5" t="s">
        <v>30</v>
      </c>
    </row>
    <row r="16" spans="1:9" x14ac:dyDescent="0.25">
      <c r="A16" s="5" t="s">
        <v>31</v>
      </c>
    </row>
    <row r="17" spans="1:1" x14ac:dyDescent="0.25">
      <c r="A17" s="5" t="s">
        <v>32</v>
      </c>
    </row>
    <row r="18" spans="1:1" x14ac:dyDescent="0.25">
      <c r="A18" s="5"/>
    </row>
    <row r="19" spans="1:1" x14ac:dyDescent="0.25">
      <c r="A19" s="5" t="s">
        <v>34</v>
      </c>
    </row>
    <row r="20" spans="1:1" x14ac:dyDescent="0.25">
      <c r="A20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Penn State Hershey Medical Center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shardy1</dc:creator>
  <cp:lastModifiedBy>Seth Hardy</cp:lastModifiedBy>
  <dcterms:created xsi:type="dcterms:W3CDTF">2019-04-16T14:33:51Z</dcterms:created>
  <dcterms:modified xsi:type="dcterms:W3CDTF">2019-07-11T15:39:41Z</dcterms:modified>
</cp:coreProperties>
</file>